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5.Aleq Manukyan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ampopagir'!$A$1:$H$77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8" i="1"/>
  <c r="H10" i="1" l="1"/>
  <c r="H11" i="1"/>
  <c r="H12" i="1"/>
  <c r="H14" i="1"/>
  <c r="H15" i="1"/>
  <c r="H16" i="1"/>
  <c r="H17" i="1"/>
  <c r="H18" i="1"/>
  <c r="H20" i="1"/>
  <c r="H21" i="1"/>
  <c r="H22" i="1"/>
  <c r="H23" i="1"/>
  <c r="H24" i="1"/>
  <c r="H25" i="1"/>
  <c r="H27" i="1"/>
  <c r="H28" i="1"/>
  <c r="H29" i="1"/>
  <c r="H30" i="1"/>
  <c r="H31" i="1"/>
  <c r="H32" i="1"/>
  <c r="H34" i="1"/>
  <c r="H35" i="1"/>
  <c r="H36" i="1"/>
  <c r="H37" i="1"/>
  <c r="H40" i="1"/>
  <c r="H41" i="1"/>
  <c r="H42" i="1"/>
  <c r="H44" i="1"/>
  <c r="H45" i="1"/>
  <c r="H46" i="1"/>
  <c r="H47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5" i="1"/>
  <c r="H66" i="1"/>
  <c r="H68" i="1"/>
  <c r="H71" i="1"/>
  <c r="H72" i="1"/>
  <c r="H73" i="1"/>
  <c r="H8" i="1"/>
  <c r="I67" i="1" l="1"/>
  <c r="I33" i="1"/>
  <c r="I56" i="1"/>
  <c r="I38" i="1"/>
  <c r="I26" i="1" s="1"/>
  <c r="I13" i="1"/>
  <c r="I9" i="1"/>
  <c r="H74" i="1"/>
  <c r="G79" i="1" s="1"/>
</calcChain>
</file>

<file path=xl/sharedStrings.xml><?xml version="1.0" encoding="utf-8"?>
<sst xmlns="http://schemas.openxmlformats.org/spreadsheetml/2006/main" count="290" uniqueCount="189">
  <si>
    <t>NN</t>
  </si>
  <si>
    <t>Լվացած ավազային շերտ h=7սմ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</si>
  <si>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</si>
  <si>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</si>
  <si>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</si>
  <si>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</si>
  <si>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</si>
  <si>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</si>
  <si>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Հետադարձ լիցք ձեռքով</t>
  </si>
  <si>
    <t>Ավազակոպճային շերտ h=10սմ</t>
  </si>
  <si>
    <t>Ջրամեկուսացում</t>
  </si>
  <si>
    <t>գծմ</t>
  </si>
  <si>
    <t xml:space="preserve">Гидроизоляция </t>
  </si>
  <si>
    <t>п.м.</t>
  </si>
  <si>
    <t xml:space="preserve">Мощение улиц розовыми туфами камнями 18x20x40см </t>
  </si>
  <si>
    <t xml:space="preserve">Мощение проезжей части розовыми туфами камнями 18x20x40см 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</si>
  <si>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</si>
  <si>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</si>
  <si>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</si>
  <si>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</si>
  <si>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</si>
  <si>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</si>
  <si>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Монолитный бетон B-20</t>
  </si>
  <si>
    <t>Гравийно - песчаный слой h=10см</t>
  </si>
  <si>
    <t>Установка бетоне 17x34 см лотков</t>
  </si>
  <si>
    <t>Բետոնե 17x34սմ վաքերի տեղադրում B-25</t>
  </si>
  <si>
    <t>Дождеприемник</t>
  </si>
  <si>
    <t>Ջրընդունիչ</t>
  </si>
  <si>
    <t>Гравийно - песчанный слой h=10см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</si>
  <si>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</si>
  <si>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</si>
  <si>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</si>
  <si>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</si>
  <si>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</si>
  <si>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</si>
  <si>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</si>
  <si>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</si>
  <si>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</si>
  <si>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</si>
  <si>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</si>
  <si>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</si>
  <si>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</si>
  <si>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</si>
  <si>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</si>
  <si>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</si>
  <si>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</si>
  <si>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</si>
  <si>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</si>
  <si>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</si>
  <si>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</si>
  <si>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</si>
  <si>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</si>
  <si>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</si>
  <si>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</si>
  <si>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</si>
  <si>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</si>
  <si>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</si>
  <si>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</si>
  <si>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</si>
  <si>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</si>
  <si>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</si>
  <si>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</si>
  <si>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</si>
  <si>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Մանրահատիկ խիտ տաք ա/բ h=5սմ տիպ "Б" 
ԳՕՍՏ 9128-2013</t>
  </si>
  <si>
    <t>Мелкозернистый "Б" плотный горячий а/б h=5см  
ГОСТ 9128-2013</t>
  </si>
  <si>
    <t>1</t>
  </si>
  <si>
    <t>0.105</t>
  </si>
  <si>
    <t>устройство покрытие из бет. плит h=6սմ</t>
  </si>
  <si>
    <t>ծածկի կառուցում h=6սմ բետոնե սալիկներով</t>
  </si>
  <si>
    <t>Ցեմենտ-ավազային շերտ h=9սմ (10% ցեմենտ, 90% ավազ)</t>
  </si>
  <si>
    <t>Цементно-песчаный слой h=9см (10% цемент, 90% песок)</t>
  </si>
  <si>
    <t xml:space="preserve">Ավազակոպճային շերտ h=12սմ </t>
  </si>
  <si>
    <t>Գոյություն ունեցող բազալտե եզրաքարերի 15х30սմ քանդում ձեռքով և վերադարձ սեփականատիրոջը</t>
  </si>
  <si>
    <t>Разборка сущ.баз. бордюров 15х30см вручную и возврат владельцу.</t>
  </si>
  <si>
    <t xml:space="preserve">Гравийно-песчаний слой h=12см </t>
  </si>
  <si>
    <t xml:space="preserve">Երթ. մասի վարդագույն տուֆե 18x20x40սմ ծածկույթ (շաղախ) </t>
  </si>
  <si>
    <t>Основание мощения, песок мытый  h=7см</t>
  </si>
  <si>
    <t>Բերդ քաղաքի, Ալեք Մանուկյան փողոցի հիմնանորոգում 0 + 000 - 0 + 292,36
Реконструкция улицы Алека Манукяна, Город Берд 0 + 000 - 0 + 292,36</t>
  </si>
  <si>
    <t xml:space="preserve">Գոյություն ունեցող սալահարկված բազալտե քարերի քանդում և նույնի նորից վերատեղադրում </t>
  </si>
  <si>
    <t xml:space="preserve">Երթևեկելի մաս </t>
  </si>
  <si>
    <t xml:space="preserve">Проезжая часть </t>
  </si>
  <si>
    <t>Մանրահատիկ խիտ տաք ա/բ h=4սմ տիպ "Б" 
ԳՕՍՏ 9128-2013</t>
  </si>
  <si>
    <t>Мелкозернистый "Б" плотный горячий а/б h=4см  
ГОСТ 9128-2013</t>
  </si>
  <si>
    <t>Խոշորահատիկ խիտ տաք ա/բ h=6սմ տիպ "Б" 
ԳՕՍՏ 9128-2013</t>
  </si>
  <si>
    <t>Крупнозернистый "Б" плотный горячий а/б h=6см  
ГОСТ 9128-2013</t>
  </si>
  <si>
    <t>90.4</t>
  </si>
  <si>
    <t>12.55</t>
  </si>
  <si>
    <t>193</t>
  </si>
  <si>
    <t>Ջրանետում ջրընդունիչ վաքից գոյ․ ունեցող անձրևահորի մեջ մետ խողովակով  150մմ  δ 5մմ</t>
  </si>
  <si>
    <t>Водозброс из водопр. Лотка на сущ. Дождопр. Колодец с мет. Труб.  150мм δ 5мм</t>
  </si>
  <si>
    <t>0.6</t>
  </si>
  <si>
    <t>6.25</t>
  </si>
  <si>
    <t>7.39</t>
  </si>
  <si>
    <t>44.5</t>
  </si>
  <si>
    <t>6.23</t>
  </si>
  <si>
    <t>18.69</t>
  </si>
  <si>
    <t>Գոյություն ունեցող բետ․ եզրաքարերի 15х30սմ քանդում ձեռքով և վերադարձ սեփականատիրոջը</t>
  </si>
  <si>
    <t>Разборка сущ.бет. бордюров 15х30см вручную и возврат владельцу.</t>
  </si>
  <si>
    <t>30</t>
  </si>
  <si>
    <t>340</t>
  </si>
  <si>
    <t>484.1</t>
  </si>
  <si>
    <t>101.9</t>
  </si>
  <si>
    <t>37</t>
  </si>
  <si>
    <t>502.25</t>
  </si>
  <si>
    <t>Գոյություն ունեցող բետ․ սալիկների h=6սմ  քանդում ձեռքով և վերադարձ սեփականատիրոջը</t>
  </si>
  <si>
    <t>Разборка сущ.бет. Плит h=6см вручную и возврат владельцу.</t>
  </si>
  <si>
    <t>140</t>
  </si>
  <si>
    <t>Գոյություն ունեցող բետ․ սալերի 0.6x0.6 մ  քանդում ձեռքով և վերադարձ սեփականատիրոջը</t>
  </si>
  <si>
    <t>Разборка сущ.бет. Плит 0.6x0.6 м вручную и возврат владельцу.</t>
  </si>
  <si>
    <t>Разборка сущ.песч. а/б покрития молотком и погрузка екс 0.65м3 ковш на а/ц перемеш в отвал 7км</t>
  </si>
  <si>
    <t>Разборка  сущ. Баз. Камней  с исползованием для новой кладки</t>
  </si>
  <si>
    <t>I. Նախապատրաստական աշխատանքներ</t>
  </si>
  <si>
    <t xml:space="preserve">Поднятие существующих колодцев </t>
  </si>
  <si>
    <t>Բակում գոյություն ունեցող դիտահորների բարձրացում</t>
  </si>
  <si>
    <t>II.  Зем. работы</t>
  </si>
  <si>
    <t>II. Հողային աշխատանքներ</t>
  </si>
  <si>
    <t xml:space="preserve">III. Երթևեկելի մաս </t>
  </si>
  <si>
    <t xml:space="preserve">III. Проезжая часть </t>
  </si>
  <si>
    <t>IV. Իջատեղեր և մուտքեր</t>
  </si>
  <si>
    <t>IV. Съезды и входы</t>
  </si>
  <si>
    <t>V. Հավաքովի վաքերի տեղադրում 17x34սմ</t>
  </si>
  <si>
    <t>V. Установка сблрных бет. лотков 17х34см</t>
  </si>
  <si>
    <t>VI. Устройство водвприемника (17x34см) из монолитного ж/бетона с мет. сеткой L=89п.м (съезд въезд)</t>
  </si>
  <si>
    <t xml:space="preserve">VI. Միաձույլ ե/բ ջրընդունիչի (17x34սմ) կառուցում մետ. ցանցով L=89գծ.մ (իջ․ մուտք) </t>
  </si>
  <si>
    <t>VII. Մայթեր</t>
  </si>
  <si>
    <t>VII. Тротуар</t>
  </si>
  <si>
    <t xml:space="preserve">                VIII. Գծանշում</t>
  </si>
  <si>
    <t>VIII. Разметка</t>
  </si>
  <si>
    <t>IX. Дор. знаки</t>
  </si>
  <si>
    <t>IX. Ճանապարհային նշաններ</t>
  </si>
  <si>
    <t>I.  Подготовление работы</t>
  </si>
  <si>
    <t xml:space="preserve">Նշագծումը  ընդհանուր մակերեսը (թերմոպլաստով h=3մմ ավելացում ապակե գնդիկներով) </t>
  </si>
  <si>
    <t>Общая площадь разметки (термопласт h=3мм с добавлением стеклянными шариками)</t>
  </si>
  <si>
    <t xml:space="preserve">Խճավազային հիմք  (C-5) h=20սմ 
ԳՕՍՏ 25607-2009                                                                                     </t>
  </si>
  <si>
    <t>370.63</t>
  </si>
  <si>
    <t>Общий
Ընդհանուրը</t>
  </si>
  <si>
    <t xml:space="preserve">    Составил / Կազմեց                                       М. Казарян / Մ. Ղազարյան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</si>
  <si>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</si>
  <si>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</si>
  <si>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</si>
  <si>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</si>
  <si>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</si>
  <si>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</si>
  <si>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>ВЕДОМОСТЬ ОБЪЕМОВ /ԾԱՎԱԼԱԹԵՐԹ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</si>
  <si>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</si>
  <si>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</si>
  <si>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color indexed="8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</si>
  <si>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</si>
  <si>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</si>
  <si>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</si>
  <si>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color indexed="8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</si>
  <si>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color indexed="8"/>
        <rFont val="GHEA Grapalat"/>
        <charset val="204"/>
      </rPr>
      <t>3</t>
    </r>
  </si>
  <si>
    <r>
      <t>м</t>
    </r>
    <r>
      <rPr>
        <vertAlign val="superscript"/>
        <sz val="12"/>
        <color indexed="8"/>
        <rFont val="GHEA Grapalat"/>
        <charset val="204"/>
      </rPr>
      <t>2</t>
    </r>
  </si>
  <si>
    <r>
      <t>մ</t>
    </r>
    <r>
      <rPr>
        <vertAlign val="superscript"/>
        <sz val="12"/>
        <color indexed="8"/>
        <rFont val="GHEA Grapalat"/>
        <charset val="204"/>
      </rPr>
      <t>2</t>
    </r>
  </si>
  <si>
    <r>
      <t>Разборка дор. одежды հ</t>
    </r>
    <r>
      <rPr>
        <vertAlign val="subscript"/>
        <sz val="12"/>
        <rFont val="GHEA Grapalat"/>
        <charset val="204"/>
      </rPr>
      <t>ср</t>
    </r>
    <r>
      <rPr>
        <sz val="12"/>
        <rFont val="GHEA Grapalat"/>
        <charset val="204"/>
      </rPr>
      <t>=5см погрузка - экскаватор  емк. ковша 1.0м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 xml:space="preserve"> на а/с  и вывоз в отвал 7км.</t>
    </r>
  </si>
  <si>
    <r>
      <t>Ա/բ ծածկի քանդում, բարձում ա/ի էքս. 1.0մ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և հ</t>
    </r>
    <r>
      <rPr>
        <vertAlign val="subscript"/>
        <sz val="12"/>
        <rFont val="GHEA Grapalat"/>
        <charset val="204"/>
      </rPr>
      <t>միջ</t>
    </r>
    <r>
      <rPr>
        <sz val="12"/>
        <rFont val="GHEA Grapalat"/>
        <charset val="204"/>
      </rPr>
      <t>=5սմ  տեղափոխում լցակույտ 7կմ․</t>
    </r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</si>
  <si>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</si>
  <si>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</si>
  <si>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t>Шебеночно песчанное  основание (C-5) h=20см            
ГОСТ 25607-2009</t>
  </si>
  <si>
    <r>
      <t>Обработка поверхности щебеночо песчанное основания (C-5) бит. эмулс.
1м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>-0,6л</t>
    </r>
  </si>
  <si>
    <r>
      <t>Խճավազային հիմքի (C-5) մակերեսի մշակումը բիտումային էմուլսիայով
1մ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>-0,6լ</t>
    </r>
  </si>
  <si>
    <r>
      <t>Разработка грунта 10e-IV (9.6) в ручную с  погрузкой экск.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</si>
  <si>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</si>
  <si>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</si>
  <si>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</si>
  <si>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</si>
  <si>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rFont val="GHEA Grapalat"/>
        <charset val="204"/>
      </rPr>
      <t>3</t>
    </r>
  </si>
  <si>
    <r>
      <t>Разработка и погрузка грунта 10е-IV (9.6) экс.0.65м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>ковша на а/с и перемещение в отвал на раст. 7км.</t>
    </r>
  </si>
  <si>
    <r>
      <t>Գոյություն ունեցող ավազային ա/բ ծածկի  h=3սմ  քանդում հարվածահատիչ մուրճով, բարձում էկս 0.65մ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շ․տ ա/ի վրա տեղափոխում լցակույտ 7կմ </t>
    </r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</si>
  <si>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</si>
  <si>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</si>
  <si>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</si>
  <si>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</si>
  <si>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r>
      <t>Для устройства пандусов установка ограничений сб. бет. верст 8х20см 
- монолитный бетон B -15 1п.м-0,048м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
- гр. песчаный слой h=5см-0,014м</t>
    </r>
    <r>
      <rPr>
        <vertAlign val="superscript"/>
        <sz val="12"/>
        <rFont val="GHEA Grapalat"/>
        <charset val="204"/>
      </rPr>
      <t>3</t>
    </r>
  </si>
  <si>
    <r>
      <t>Թեքահարթակների կառուցման համար եզրափակիչ հավաքովի բետոնե 8x20սմ եզրաշարի տեղադրում
- միաձույլ բետոն B-15 1գծմ-0,048մ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 xml:space="preserve">
– ավազակոպճային շերտ h=5սմ-0,014մ</t>
    </r>
    <r>
      <rPr>
        <vertAlign val="superscript"/>
        <sz val="12"/>
        <rFont val="GHEA Grapalat"/>
        <charset val="204"/>
      </rPr>
      <t>3</t>
    </r>
  </si>
  <si>
    <t>20</t>
  </si>
  <si>
    <t>18.5</t>
  </si>
  <si>
    <t>260.81</t>
  </si>
  <si>
    <t>175.78</t>
  </si>
  <si>
    <t>246.58</t>
  </si>
  <si>
    <t>316.13</t>
  </si>
  <si>
    <t>1315.42</t>
  </si>
  <si>
    <t>1014.10</t>
  </si>
  <si>
    <t>458.17</t>
  </si>
  <si>
    <t>1665.55</t>
  </si>
  <si>
    <t>կգ</t>
  </si>
  <si>
    <t>кг</t>
  </si>
  <si>
    <t>3.5</t>
  </si>
  <si>
    <t>14.306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</si>
</sst>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7" formatCode="0.000000"/>
  </numFmts>
  <fonts count="16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b/>
      <sz val="12"/>
      <color indexed="8"/>
      <name val="GHEA Grapalat"/>
      <charset val="20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i/>
      <sz val="12"/>
      <color indexed="8"/>
      <name val="GHEA Grapalat"/>
      <charset val="204"/>
    </font>
    <font>
      <vertAlign val="superscript"/>
      <sz val="12"/>
      <color indexed="8"/>
      <name val="GHEA Grapalat"/>
      <charset val="204"/>
    </font>
    <font>
      <vertAlign val="superscript"/>
      <sz val="12"/>
      <name val="GHEA Grapalat"/>
      <charset val="204"/>
    </font>
    <font>
      <vertAlign val="subscript"/>
      <sz val="12"/>
      <name val="GHEA Grapalat"/>
      <charset val="204"/>
    </font>
    <font>
      <b/>
      <i/>
      <sz val="12"/>
      <name val="GHEA Grapalat"/>
      <charset val="204"/>
    </font>
    <font>
      <b/>
      <sz val="12"/>
      <color indexed="8"/>
      <name val="Sylfaen"/>
      <family val="1"/>
    </font>
    <font>
      <sz val="10"/>
      <name val="Baltica Cyrill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0" fontId="4" fillId="2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49" fontId="4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9" fontId="3" fillId="0" borderId="0" xfId="0" applyNumberFormat="1" applyFont="1" applyFill="1"/>
    <xf numFmtId="0" fontId="3" fillId="4" borderId="0" xfId="0" applyFont="1" applyFill="1"/>
    <xf numFmtId="49" fontId="3" fillId="0" borderId="0" xfId="0" applyNumberFormat="1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4" fillId="4" borderId="0" xfId="0" applyFont="1" applyFill="1" applyAlignment="1">
      <alignment horizontal="center"/>
    </xf>
    <xf numFmtId="49" fontId="4" fillId="2" borderId="0" xfId="0" applyNumberFormat="1" applyFont="1" applyFill="1"/>
    <xf numFmtId="49" fontId="4" fillId="0" borderId="0" xfId="0" applyNumberFormat="1" applyFont="1"/>
    <xf numFmtId="167" fontId="3" fillId="0" borderId="0" xfId="0" applyNumberFormat="1" applyFont="1" applyFill="1" applyAlignment="1">
      <alignment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3779023</xdr:colOff>
      <xdr:row>74</xdr:row>
      <xdr:rowOff>165404</xdr:rowOff>
    </xdr:from>
    <xdr:to>
      <xdr:col>3</xdr:col>
      <xdr:colOff>455461</xdr:colOff>
      <xdr:row>76</xdr:row>
      <xdr:rowOff>132689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1963" y="29189984"/>
          <a:ext cx="730278" cy="470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tabSelected="1" view="pageBreakPreview" topLeftCell="A64" zoomScale="85" zoomScaleNormal="85" zoomScaleSheetLayoutView="85" workbookViewId="0">
      <selection activeCell="H74" sqref="H74"/>
    </sheetView>
  </sheetViews>
  <sheetFormatPr defaultColWidth="9.109375" defaultRowHeight="17.399999999999999" x14ac:dyDescent="0.3"/>
  <cols>
    <col min="1" max="1" width="6.5546875" style="68" customWidth="1"/>
    <col min="2" max="2" width="58.6640625" style="4" customWidth="1"/>
    <col min="3" max="3" width="59.109375" style="4" customWidth="1"/>
    <col min="4" max="4" width="15.109375" style="69" customWidth="1"/>
    <col min="5" max="5" width="15.44140625" style="69" customWidth="1"/>
    <col min="6" max="6" width="17.6640625" style="4" customWidth="1"/>
    <col min="7" max="7" width="12.109375" style="4" bestFit="1" customWidth="1"/>
    <col min="8" max="8" width="17.88671875" style="4" customWidth="1"/>
    <col min="9" max="9" width="8.6640625" style="4" customWidth="1"/>
    <col min="10" max="16384" width="9.109375" style="4"/>
  </cols>
  <sheetData>
    <row r="1" spans="1:12" x14ac:dyDescent="0.3">
      <c r="A1" s="5"/>
      <c r="B1" s="6"/>
      <c r="C1" s="6"/>
      <c r="D1" s="7"/>
      <c r="E1" s="7"/>
      <c r="F1" s="6"/>
      <c r="G1" s="6"/>
    </row>
    <row r="2" spans="1:12" x14ac:dyDescent="0.3">
      <c r="A2" s="8" t="s">
        <v>143</v>
      </c>
      <c r="B2" s="8"/>
      <c r="C2" s="8"/>
      <c r="D2" s="8"/>
      <c r="E2" s="8"/>
      <c r="F2" s="8"/>
      <c r="G2" s="8"/>
    </row>
    <row r="3" spans="1:12" ht="35.4" customHeight="1" x14ac:dyDescent="0.3">
      <c r="A3" s="5"/>
      <c r="B3" s="9" t="s">
        <v>77</v>
      </c>
      <c r="C3" s="9"/>
      <c r="D3" s="9"/>
      <c r="E3" s="9"/>
      <c r="F3" s="9"/>
      <c r="G3" s="9"/>
    </row>
    <row r="4" spans="1:12" ht="14.25" customHeight="1" x14ac:dyDescent="0.3">
      <c r="A4" s="10"/>
      <c r="B4" s="10"/>
      <c r="C4" s="10"/>
      <c r="D4" s="10"/>
      <c r="E4" s="10"/>
      <c r="F4" s="10"/>
      <c r="G4" s="10"/>
    </row>
    <row r="5" spans="1:12" ht="64.8" x14ac:dyDescent="0.3">
      <c r="A5" s="11" t="s">
        <v>0</v>
      </c>
      <c r="B5" s="12" t="s">
        <v>137</v>
      </c>
      <c r="C5" s="11" t="s">
        <v>138</v>
      </c>
      <c r="D5" s="11" t="s">
        <v>139</v>
      </c>
      <c r="E5" s="11" t="s">
        <v>140</v>
      </c>
      <c r="F5" s="11" t="s">
        <v>21</v>
      </c>
      <c r="G5" s="13" t="s">
        <v>141</v>
      </c>
      <c r="H5" s="14" t="s">
        <v>142</v>
      </c>
    </row>
    <row r="6" spans="1:12" ht="14.4" customHeigh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5">
        <v>8</v>
      </c>
    </row>
    <row r="7" spans="1:12" s="18" customFormat="1" x14ac:dyDescent="0.4">
      <c r="A7" s="1"/>
      <c r="B7" s="16" t="s">
        <v>130</v>
      </c>
      <c r="C7" s="16" t="s">
        <v>111</v>
      </c>
      <c r="D7" s="1"/>
      <c r="E7" s="1"/>
      <c r="F7" s="17"/>
      <c r="G7" s="1"/>
      <c r="H7" s="1"/>
      <c r="I7" s="71"/>
      <c r="J7" s="72">
        <v>286.13934429622554</v>
      </c>
    </row>
    <row r="8" spans="1:12" s="18" customFormat="1" ht="34.799999999999997" x14ac:dyDescent="0.4">
      <c r="A8" s="1">
        <v>1</v>
      </c>
      <c r="B8" s="19" t="s">
        <v>112</v>
      </c>
      <c r="C8" s="20" t="s">
        <v>113</v>
      </c>
      <c r="D8" s="21" t="s">
        <v>2</v>
      </c>
      <c r="E8" s="2" t="s">
        <v>3</v>
      </c>
      <c r="F8" s="22" t="s">
        <v>175</v>
      </c>
      <c r="G8" s="22" t="s">
        <v>188</v>
      </c>
      <c r="H8" s="22">
        <f>G8*F8</f>
        <v>286.12</v>
      </c>
      <c r="J8" s="72"/>
      <c r="L8" s="71">
        <f>ROUND(G8,3)</f>
        <v>14.305999999999999</v>
      </c>
    </row>
    <row r="9" spans="1:12" x14ac:dyDescent="0.4">
      <c r="A9" s="1"/>
      <c r="B9" s="16" t="s">
        <v>114</v>
      </c>
      <c r="C9" s="16" t="s">
        <v>115</v>
      </c>
      <c r="D9" s="1"/>
      <c r="E9" s="1"/>
      <c r="F9" s="17"/>
      <c r="G9" s="3"/>
      <c r="H9" s="22"/>
      <c r="I9" s="73">
        <f>SUM(H10:H12)</f>
        <v>2654.0849799999996</v>
      </c>
      <c r="J9" s="74">
        <v>2653.8348355385901</v>
      </c>
      <c r="L9" s="71">
        <f t="shared" ref="L9:L72" si="0">ROUND(G9,3)</f>
        <v>0</v>
      </c>
    </row>
    <row r="10" spans="1:12" ht="54" x14ac:dyDescent="0.4">
      <c r="A10" s="1">
        <v>1</v>
      </c>
      <c r="B10" s="23" t="s">
        <v>144</v>
      </c>
      <c r="C10" s="20" t="s">
        <v>145</v>
      </c>
      <c r="D10" s="21" t="s">
        <v>146</v>
      </c>
      <c r="E10" s="2" t="s">
        <v>147</v>
      </c>
      <c r="F10" s="3">
        <v>86.1</v>
      </c>
      <c r="G10" s="3">
        <v>9.6649999999999991</v>
      </c>
      <c r="H10" s="22">
        <f t="shared" ref="H10:H68" si="1">G10*F10</f>
        <v>832.15649999999982</v>
      </c>
      <c r="J10" s="74"/>
      <c r="L10" s="71">
        <f t="shared" si="0"/>
        <v>9.6649999999999991</v>
      </c>
    </row>
    <row r="11" spans="1:12" ht="36.6" x14ac:dyDescent="0.4">
      <c r="A11" s="1">
        <v>2</v>
      </c>
      <c r="B11" s="23" t="s">
        <v>148</v>
      </c>
      <c r="C11" s="20" t="s">
        <v>149</v>
      </c>
      <c r="D11" s="21" t="s">
        <v>146</v>
      </c>
      <c r="E11" s="2" t="s">
        <v>147</v>
      </c>
      <c r="F11" s="3">
        <v>781</v>
      </c>
      <c r="G11" s="3">
        <v>2.3149999999999999</v>
      </c>
      <c r="H11" s="22">
        <f t="shared" si="1"/>
        <v>1808.0149999999999</v>
      </c>
      <c r="J11" s="74"/>
      <c r="L11" s="71">
        <f t="shared" si="0"/>
        <v>2.3149999999999999</v>
      </c>
    </row>
    <row r="12" spans="1:12" ht="52.2" x14ac:dyDescent="0.4">
      <c r="A12" s="1">
        <v>3</v>
      </c>
      <c r="B12" s="23" t="s">
        <v>62</v>
      </c>
      <c r="C12" s="20" t="s">
        <v>61</v>
      </c>
      <c r="D12" s="21" t="s">
        <v>146</v>
      </c>
      <c r="E12" s="2" t="s">
        <v>147</v>
      </c>
      <c r="F12" s="3">
        <v>12.58</v>
      </c>
      <c r="G12" s="3">
        <v>1.1060000000000001</v>
      </c>
      <c r="H12" s="22">
        <f t="shared" si="1"/>
        <v>13.913480000000002</v>
      </c>
      <c r="J12" s="74"/>
      <c r="L12" s="71">
        <f t="shared" si="0"/>
        <v>1.1060000000000001</v>
      </c>
    </row>
    <row r="13" spans="1:12" x14ac:dyDescent="0.4">
      <c r="A13" s="1"/>
      <c r="B13" s="24" t="s">
        <v>117</v>
      </c>
      <c r="C13" s="24" t="s">
        <v>116</v>
      </c>
      <c r="D13" s="2"/>
      <c r="E13" s="2"/>
      <c r="F13" s="3"/>
      <c r="G13" s="3"/>
      <c r="H13" s="22"/>
      <c r="I13" s="73">
        <f>SUM(H14:H25)</f>
        <v>15536.653989999999</v>
      </c>
      <c r="J13" s="74">
        <v>15537.821619071647</v>
      </c>
      <c r="L13" s="71">
        <f t="shared" si="0"/>
        <v>0</v>
      </c>
    </row>
    <row r="14" spans="1:12" ht="54" x14ac:dyDescent="0.4">
      <c r="A14" s="1">
        <v>1</v>
      </c>
      <c r="B14" s="20" t="s">
        <v>150</v>
      </c>
      <c r="C14" s="25" t="s">
        <v>151</v>
      </c>
      <c r="D14" s="21" t="s">
        <v>13</v>
      </c>
      <c r="E14" s="2" t="s">
        <v>11</v>
      </c>
      <c r="F14" s="3">
        <v>76.5</v>
      </c>
      <c r="G14" s="3">
        <v>6.2969999999999997</v>
      </c>
      <c r="H14" s="22">
        <f t="shared" si="1"/>
        <v>481.72049999999996</v>
      </c>
      <c r="J14" s="74"/>
      <c r="L14" s="71">
        <f t="shared" si="0"/>
        <v>6.2969999999999997</v>
      </c>
    </row>
    <row r="15" spans="1:12" ht="19.2" x14ac:dyDescent="0.4">
      <c r="A15" s="1">
        <v>2</v>
      </c>
      <c r="B15" s="20" t="s">
        <v>17</v>
      </c>
      <c r="C15" s="25" t="s">
        <v>16</v>
      </c>
      <c r="D15" s="21" t="s">
        <v>152</v>
      </c>
      <c r="E15" s="2" t="s">
        <v>153</v>
      </c>
      <c r="F15" s="3">
        <v>1430.12</v>
      </c>
      <c r="G15" s="3">
        <v>1.94</v>
      </c>
      <c r="H15" s="22">
        <f t="shared" si="1"/>
        <v>2774.4327999999996</v>
      </c>
      <c r="J15" s="74"/>
      <c r="L15" s="71">
        <f t="shared" si="0"/>
        <v>1.94</v>
      </c>
    </row>
    <row r="16" spans="1:12" ht="19.2" x14ac:dyDescent="0.4">
      <c r="A16" s="1">
        <v>3</v>
      </c>
      <c r="B16" s="20" t="s">
        <v>76</v>
      </c>
      <c r="C16" s="25" t="s">
        <v>1</v>
      </c>
      <c r="D16" s="21" t="s">
        <v>152</v>
      </c>
      <c r="E16" s="2" t="s">
        <v>153</v>
      </c>
      <c r="F16" s="3">
        <v>1430.12</v>
      </c>
      <c r="G16" s="3">
        <v>0.97499999999999998</v>
      </c>
      <c r="H16" s="22">
        <f t="shared" si="1"/>
        <v>1394.367</v>
      </c>
      <c r="J16" s="74"/>
      <c r="L16" s="71">
        <f t="shared" si="0"/>
        <v>0.97499999999999998</v>
      </c>
    </row>
    <row r="17" spans="1:12" ht="34.799999999999997" x14ac:dyDescent="0.4">
      <c r="A17" s="1">
        <v>4</v>
      </c>
      <c r="B17" s="20" t="s">
        <v>14</v>
      </c>
      <c r="C17" s="25" t="s">
        <v>75</v>
      </c>
      <c r="D17" s="21" t="s">
        <v>152</v>
      </c>
      <c r="E17" s="2" t="s">
        <v>153</v>
      </c>
      <c r="F17" s="3">
        <v>290.12</v>
      </c>
      <c r="G17" s="3">
        <v>5.165</v>
      </c>
      <c r="H17" s="22">
        <f t="shared" si="1"/>
        <v>1498.4698000000001</v>
      </c>
      <c r="J17" s="74"/>
      <c r="L17" s="71">
        <f t="shared" si="0"/>
        <v>5.165</v>
      </c>
    </row>
    <row r="18" spans="1:12" ht="34.799999999999997" x14ac:dyDescent="0.4">
      <c r="A18" s="1">
        <v>5</v>
      </c>
      <c r="B18" s="26" t="s">
        <v>110</v>
      </c>
      <c r="C18" s="25" t="s">
        <v>78</v>
      </c>
      <c r="D18" s="21" t="s">
        <v>152</v>
      </c>
      <c r="E18" s="2" t="s">
        <v>153</v>
      </c>
      <c r="F18" s="3">
        <v>1139.99</v>
      </c>
      <c r="G18" s="3">
        <v>2.5369999999999999</v>
      </c>
      <c r="H18" s="22">
        <f t="shared" si="1"/>
        <v>2892.15463</v>
      </c>
      <c r="J18" s="74"/>
      <c r="L18" s="71">
        <f t="shared" si="0"/>
        <v>2.5369999999999999</v>
      </c>
    </row>
    <row r="19" spans="1:12" x14ac:dyDescent="0.4">
      <c r="A19" s="1"/>
      <c r="B19" s="24" t="s">
        <v>80</v>
      </c>
      <c r="C19" s="24" t="s">
        <v>79</v>
      </c>
      <c r="D19" s="2"/>
      <c r="E19" s="2"/>
      <c r="F19" s="3"/>
      <c r="G19" s="3"/>
      <c r="H19" s="22"/>
      <c r="J19" s="74"/>
      <c r="L19" s="71">
        <f t="shared" si="0"/>
        <v>0</v>
      </c>
    </row>
    <row r="20" spans="1:12" s="33" customFormat="1" ht="37.799999999999997" x14ac:dyDescent="0.4">
      <c r="A20" s="17">
        <v>1</v>
      </c>
      <c r="B20" s="27" t="s">
        <v>154</v>
      </c>
      <c r="C20" s="28" t="s">
        <v>155</v>
      </c>
      <c r="D20" s="21" t="s">
        <v>146</v>
      </c>
      <c r="E20" s="2" t="s">
        <v>147</v>
      </c>
      <c r="F20" s="31" t="s">
        <v>176</v>
      </c>
      <c r="G20" s="31">
        <v>2.476</v>
      </c>
      <c r="H20" s="22">
        <f t="shared" si="1"/>
        <v>45.805999999999997</v>
      </c>
      <c r="I20" s="32"/>
      <c r="J20" s="75"/>
      <c r="L20" s="71">
        <f t="shared" si="0"/>
        <v>2.476</v>
      </c>
    </row>
    <row r="21" spans="1:12" s="35" customFormat="1" ht="34.799999999999997" x14ac:dyDescent="0.4">
      <c r="A21" s="17">
        <v>2</v>
      </c>
      <c r="B21" s="26" t="s">
        <v>82</v>
      </c>
      <c r="C21" s="23" t="s">
        <v>81</v>
      </c>
      <c r="D21" s="34" t="s">
        <v>156</v>
      </c>
      <c r="E21" s="3" t="s">
        <v>157</v>
      </c>
      <c r="F21" s="22" t="s">
        <v>134</v>
      </c>
      <c r="G21" s="3">
        <v>5.3689999999999998</v>
      </c>
      <c r="H21" s="22">
        <f t="shared" si="1"/>
        <v>1989.91247</v>
      </c>
      <c r="J21" s="75"/>
      <c r="L21" s="71">
        <f t="shared" si="0"/>
        <v>5.3689999999999998</v>
      </c>
    </row>
    <row r="22" spans="1:12" s="35" customFormat="1" ht="34.799999999999997" x14ac:dyDescent="0.4">
      <c r="A22" s="17">
        <v>2</v>
      </c>
      <c r="B22" s="26" t="s">
        <v>84</v>
      </c>
      <c r="C22" s="23" t="s">
        <v>83</v>
      </c>
      <c r="D22" s="34" t="s">
        <v>156</v>
      </c>
      <c r="E22" s="3" t="s">
        <v>157</v>
      </c>
      <c r="F22" s="22" t="s">
        <v>134</v>
      </c>
      <c r="G22" s="3">
        <v>7.2830000000000004</v>
      </c>
      <c r="H22" s="22">
        <f t="shared" si="1"/>
        <v>2699.2982900000002</v>
      </c>
      <c r="J22" s="75"/>
      <c r="L22" s="71">
        <f t="shared" si="0"/>
        <v>7.2830000000000004</v>
      </c>
    </row>
    <row r="23" spans="1:12" s="35" customFormat="1" ht="34.799999999999997" x14ac:dyDescent="0.4">
      <c r="A23" s="17">
        <v>4</v>
      </c>
      <c r="B23" s="26" t="s">
        <v>158</v>
      </c>
      <c r="C23" s="26" t="s">
        <v>133</v>
      </c>
      <c r="D23" s="34" t="s">
        <v>156</v>
      </c>
      <c r="E23" s="3" t="s">
        <v>157</v>
      </c>
      <c r="F23" s="3">
        <v>370.63</v>
      </c>
      <c r="G23" s="3">
        <v>3.1389999999999998</v>
      </c>
      <c r="H23" s="22">
        <f t="shared" si="1"/>
        <v>1163.4075699999999</v>
      </c>
      <c r="J23" s="75"/>
      <c r="L23" s="71">
        <f t="shared" si="0"/>
        <v>3.1389999999999998</v>
      </c>
    </row>
    <row r="24" spans="1:12" s="35" customFormat="1" ht="54" x14ac:dyDescent="0.4">
      <c r="A24" s="17">
        <v>5</v>
      </c>
      <c r="B24" s="23" t="s">
        <v>159</v>
      </c>
      <c r="C24" s="23" t="s">
        <v>160</v>
      </c>
      <c r="D24" s="34" t="s">
        <v>156</v>
      </c>
      <c r="E24" s="3" t="s">
        <v>157</v>
      </c>
      <c r="F24" s="3">
        <v>370.63</v>
      </c>
      <c r="G24" s="3">
        <v>0.32400000000000001</v>
      </c>
      <c r="H24" s="22">
        <f t="shared" si="1"/>
        <v>120.08412</v>
      </c>
      <c r="J24" s="75"/>
      <c r="L24" s="71">
        <f t="shared" si="0"/>
        <v>0.32400000000000001</v>
      </c>
    </row>
    <row r="25" spans="1:12" s="35" customFormat="1" ht="19.2" x14ac:dyDescent="0.4">
      <c r="A25" s="17">
        <v>6</v>
      </c>
      <c r="B25" s="23" t="s">
        <v>74</v>
      </c>
      <c r="C25" s="26" t="s">
        <v>71</v>
      </c>
      <c r="D25" s="34" t="s">
        <v>156</v>
      </c>
      <c r="E25" s="3" t="s">
        <v>157</v>
      </c>
      <c r="F25" s="22" t="s">
        <v>134</v>
      </c>
      <c r="G25" s="3">
        <v>1.2869999999999999</v>
      </c>
      <c r="H25" s="22">
        <f t="shared" si="1"/>
        <v>477.00080999999994</v>
      </c>
      <c r="I25" s="36"/>
      <c r="J25" s="75"/>
      <c r="L25" s="71">
        <f t="shared" si="0"/>
        <v>1.2869999999999999</v>
      </c>
    </row>
    <row r="26" spans="1:12" x14ac:dyDescent="0.4">
      <c r="A26" s="1"/>
      <c r="B26" s="24" t="s">
        <v>119</v>
      </c>
      <c r="C26" s="24" t="s">
        <v>118</v>
      </c>
      <c r="D26" s="2"/>
      <c r="E26" s="2"/>
      <c r="F26" s="3"/>
      <c r="G26" s="3"/>
      <c r="H26" s="22"/>
      <c r="I26" s="73">
        <f>SUM(H27:H32)+I38</f>
        <v>8545.8844000000008</v>
      </c>
      <c r="J26" s="74">
        <v>8544.9046736423061</v>
      </c>
      <c r="L26" s="71">
        <f t="shared" si="0"/>
        <v>0</v>
      </c>
    </row>
    <row r="27" spans="1:12" ht="54" x14ac:dyDescent="0.4">
      <c r="A27" s="37">
        <v>1</v>
      </c>
      <c r="B27" s="25" t="s">
        <v>161</v>
      </c>
      <c r="C27" s="25" t="s">
        <v>162</v>
      </c>
      <c r="D27" s="21" t="s">
        <v>146</v>
      </c>
      <c r="E27" s="2" t="s">
        <v>147</v>
      </c>
      <c r="F27" s="21">
        <v>5.79</v>
      </c>
      <c r="G27" s="38">
        <v>9.7439999999999998</v>
      </c>
      <c r="H27" s="22">
        <f t="shared" si="1"/>
        <v>56.417760000000001</v>
      </c>
      <c r="J27" s="74"/>
      <c r="L27" s="71">
        <f t="shared" si="0"/>
        <v>9.7439999999999998</v>
      </c>
    </row>
    <row r="28" spans="1:12" ht="36.6" x14ac:dyDescent="0.4">
      <c r="A28" s="37">
        <v>2</v>
      </c>
      <c r="B28" s="25" t="s">
        <v>163</v>
      </c>
      <c r="C28" s="20" t="s">
        <v>164</v>
      </c>
      <c r="D28" s="21" t="s">
        <v>146</v>
      </c>
      <c r="E28" s="2" t="s">
        <v>147</v>
      </c>
      <c r="F28" s="21">
        <v>51</v>
      </c>
      <c r="G28" s="38">
        <v>2.4039999999999999</v>
      </c>
      <c r="H28" s="22">
        <f t="shared" si="1"/>
        <v>122.604</v>
      </c>
      <c r="J28" s="74"/>
      <c r="L28" s="71">
        <f t="shared" si="0"/>
        <v>2.4039999999999999</v>
      </c>
    </row>
    <row r="29" spans="1:12" ht="19.2" x14ac:dyDescent="0.4">
      <c r="A29" s="1">
        <v>3</v>
      </c>
      <c r="B29" s="20" t="s">
        <v>17</v>
      </c>
      <c r="C29" s="25" t="s">
        <v>18</v>
      </c>
      <c r="D29" s="21" t="s">
        <v>152</v>
      </c>
      <c r="E29" s="2" t="s">
        <v>153</v>
      </c>
      <c r="F29" s="3">
        <v>153.49</v>
      </c>
      <c r="G29" s="3">
        <v>1.9410000000000001</v>
      </c>
      <c r="H29" s="22">
        <f t="shared" si="1"/>
        <v>297.92409000000004</v>
      </c>
      <c r="J29" s="74"/>
      <c r="L29" s="71">
        <f t="shared" si="0"/>
        <v>1.9410000000000001</v>
      </c>
    </row>
    <row r="30" spans="1:12" ht="19.2" x14ac:dyDescent="0.4">
      <c r="A30" s="1">
        <v>4</v>
      </c>
      <c r="B30" s="20" t="s">
        <v>19</v>
      </c>
      <c r="C30" s="25" t="s">
        <v>1</v>
      </c>
      <c r="D30" s="21" t="s">
        <v>152</v>
      </c>
      <c r="E30" s="2" t="s">
        <v>153</v>
      </c>
      <c r="F30" s="3">
        <v>153.49</v>
      </c>
      <c r="G30" s="3">
        <v>0.97499999999999998</v>
      </c>
      <c r="H30" s="22">
        <f t="shared" si="1"/>
        <v>149.65275</v>
      </c>
      <c r="J30" s="74"/>
      <c r="L30" s="71">
        <f t="shared" si="0"/>
        <v>0.97499999999999998</v>
      </c>
    </row>
    <row r="31" spans="1:12" ht="34.799999999999997" x14ac:dyDescent="0.4">
      <c r="A31" s="37">
        <v>5</v>
      </c>
      <c r="B31" s="25" t="s">
        <v>15</v>
      </c>
      <c r="C31" s="25" t="s">
        <v>7</v>
      </c>
      <c r="D31" s="21" t="s">
        <v>152</v>
      </c>
      <c r="E31" s="2" t="s">
        <v>153</v>
      </c>
      <c r="F31" s="3">
        <v>153.49</v>
      </c>
      <c r="G31" s="38">
        <v>5.165</v>
      </c>
      <c r="H31" s="22">
        <f t="shared" si="1"/>
        <v>792.7758500000001</v>
      </c>
      <c r="J31" s="74"/>
      <c r="L31" s="71">
        <f t="shared" si="0"/>
        <v>5.165</v>
      </c>
    </row>
    <row r="32" spans="1:12" s="35" customFormat="1" ht="34.799999999999997" x14ac:dyDescent="0.4">
      <c r="A32" s="17">
        <v>6</v>
      </c>
      <c r="B32" s="26" t="s">
        <v>64</v>
      </c>
      <c r="C32" s="23" t="s">
        <v>63</v>
      </c>
      <c r="D32" s="34" t="s">
        <v>156</v>
      </c>
      <c r="E32" s="3" t="s">
        <v>157</v>
      </c>
      <c r="F32" s="22" t="s">
        <v>85</v>
      </c>
      <c r="G32" s="3">
        <v>6.6230000000000002</v>
      </c>
      <c r="H32" s="22">
        <f t="shared" si="1"/>
        <v>598.7192</v>
      </c>
      <c r="J32" s="75"/>
      <c r="L32" s="71">
        <f t="shared" si="0"/>
        <v>6.6230000000000002</v>
      </c>
    </row>
    <row r="33" spans="1:12" s="33" customFormat="1" x14ac:dyDescent="0.4">
      <c r="A33" s="17"/>
      <c r="B33" s="39" t="s">
        <v>121</v>
      </c>
      <c r="C33" s="40" t="s">
        <v>120</v>
      </c>
      <c r="D33" s="31"/>
      <c r="E33" s="31"/>
      <c r="F33" s="41"/>
      <c r="G33" s="42"/>
      <c r="H33" s="22"/>
      <c r="I33" s="77">
        <f>SUM(H34:H37)</f>
        <v>2839.5169000000001</v>
      </c>
      <c r="J33" s="75">
        <v>2839.6931267433606</v>
      </c>
      <c r="L33" s="71">
        <f t="shared" si="0"/>
        <v>0</v>
      </c>
    </row>
    <row r="34" spans="1:12" s="33" customFormat="1" ht="19.2" x14ac:dyDescent="0.4">
      <c r="A34" s="43">
        <v>1</v>
      </c>
      <c r="B34" s="44" t="s">
        <v>23</v>
      </c>
      <c r="C34" s="44" t="s">
        <v>9</v>
      </c>
      <c r="D34" s="34" t="s">
        <v>165</v>
      </c>
      <c r="E34" s="3" t="s">
        <v>166</v>
      </c>
      <c r="F34" s="45" t="s">
        <v>86</v>
      </c>
      <c r="G34" s="34">
        <v>11.65</v>
      </c>
      <c r="H34" s="22">
        <f t="shared" si="1"/>
        <v>146.20750000000001</v>
      </c>
      <c r="J34" s="75"/>
      <c r="L34" s="71">
        <f t="shared" si="0"/>
        <v>11.65</v>
      </c>
    </row>
    <row r="35" spans="1:12" s="33" customFormat="1" x14ac:dyDescent="0.4">
      <c r="A35" s="43">
        <v>2</v>
      </c>
      <c r="B35" s="44" t="s">
        <v>24</v>
      </c>
      <c r="C35" s="44" t="s">
        <v>25</v>
      </c>
      <c r="D35" s="29" t="s">
        <v>20</v>
      </c>
      <c r="E35" s="30" t="s">
        <v>11</v>
      </c>
      <c r="F35" s="45" t="s">
        <v>87</v>
      </c>
      <c r="G35" s="34">
        <v>12.492000000000001</v>
      </c>
      <c r="H35" s="22">
        <f t="shared" si="1"/>
        <v>2410.9560000000001</v>
      </c>
      <c r="J35" s="75"/>
      <c r="L35" s="71">
        <f t="shared" si="0"/>
        <v>12.492000000000001</v>
      </c>
    </row>
    <row r="36" spans="1:12" s="35" customFormat="1" ht="19.2" x14ac:dyDescent="0.4">
      <c r="A36" s="46">
        <v>3</v>
      </c>
      <c r="B36" s="47" t="s">
        <v>12</v>
      </c>
      <c r="C36" s="48" t="s">
        <v>10</v>
      </c>
      <c r="D36" s="34" t="s">
        <v>156</v>
      </c>
      <c r="E36" s="49" t="s">
        <v>157</v>
      </c>
      <c r="F36" s="45" t="s">
        <v>87</v>
      </c>
      <c r="G36" s="3">
        <v>1.419</v>
      </c>
      <c r="H36" s="22">
        <f t="shared" si="1"/>
        <v>273.86700000000002</v>
      </c>
      <c r="J36" s="75"/>
      <c r="L36" s="71">
        <f t="shared" si="0"/>
        <v>1.419</v>
      </c>
    </row>
    <row r="37" spans="1:12" s="35" customFormat="1" ht="34.799999999999997" x14ac:dyDescent="0.4">
      <c r="A37" s="50">
        <v>4</v>
      </c>
      <c r="B37" s="51" t="s">
        <v>89</v>
      </c>
      <c r="C37" s="52" t="s">
        <v>88</v>
      </c>
      <c r="D37" s="21" t="s">
        <v>13</v>
      </c>
      <c r="E37" s="2" t="s">
        <v>11</v>
      </c>
      <c r="F37" s="45" t="s">
        <v>90</v>
      </c>
      <c r="G37" s="3">
        <v>14.144</v>
      </c>
      <c r="H37" s="22">
        <f t="shared" si="1"/>
        <v>8.4863999999999997</v>
      </c>
      <c r="J37" s="75"/>
      <c r="L37" s="71">
        <f t="shared" si="0"/>
        <v>14.144</v>
      </c>
    </row>
    <row r="38" spans="1:12" s="18" customFormat="1" ht="50.4" x14ac:dyDescent="0.4">
      <c r="A38" s="53"/>
      <c r="B38" s="40" t="s">
        <v>122</v>
      </c>
      <c r="C38" s="40" t="s">
        <v>123</v>
      </c>
      <c r="D38" s="34"/>
      <c r="E38" s="34"/>
      <c r="F38" s="34"/>
      <c r="G38" s="54"/>
      <c r="H38" s="22"/>
      <c r="I38" s="71">
        <f>SUM(H39:H55)</f>
        <v>6527.7907500000001</v>
      </c>
      <c r="J38" s="72"/>
      <c r="L38" s="71">
        <f t="shared" si="0"/>
        <v>0</v>
      </c>
    </row>
    <row r="39" spans="1:12" s="33" customFormat="1" x14ac:dyDescent="0.4">
      <c r="A39" s="17">
        <v>1</v>
      </c>
      <c r="B39" s="27" t="s">
        <v>26</v>
      </c>
      <c r="C39" s="27" t="s">
        <v>27</v>
      </c>
      <c r="D39" s="31"/>
      <c r="E39" s="31"/>
      <c r="F39" s="31"/>
      <c r="G39" s="30"/>
      <c r="H39" s="22"/>
      <c r="J39" s="76"/>
      <c r="L39" s="71">
        <f t="shared" si="0"/>
        <v>0</v>
      </c>
    </row>
    <row r="40" spans="1:12" s="33" customFormat="1" ht="19.2" x14ac:dyDescent="0.4">
      <c r="A40" s="17">
        <v>2</v>
      </c>
      <c r="B40" s="27" t="s">
        <v>28</v>
      </c>
      <c r="C40" s="27" t="s">
        <v>9</v>
      </c>
      <c r="D40" s="31" t="s">
        <v>165</v>
      </c>
      <c r="E40" s="31" t="s">
        <v>166</v>
      </c>
      <c r="F40" s="31" t="s">
        <v>91</v>
      </c>
      <c r="G40" s="30">
        <v>11.65</v>
      </c>
      <c r="H40" s="22">
        <f t="shared" si="1"/>
        <v>72.8125</v>
      </c>
      <c r="J40" s="76"/>
      <c r="L40" s="71">
        <f t="shared" si="0"/>
        <v>11.65</v>
      </c>
    </row>
    <row r="41" spans="1:12" s="33" customFormat="1" ht="19.2" x14ac:dyDescent="0.4">
      <c r="A41" s="17">
        <v>3</v>
      </c>
      <c r="B41" s="27" t="s">
        <v>22</v>
      </c>
      <c r="C41" s="27" t="s">
        <v>29</v>
      </c>
      <c r="D41" s="31" t="s">
        <v>165</v>
      </c>
      <c r="E41" s="31" t="s">
        <v>166</v>
      </c>
      <c r="F41" s="31" t="s">
        <v>92</v>
      </c>
      <c r="G41" s="30">
        <v>131.67599999999999</v>
      </c>
      <c r="H41" s="22">
        <f t="shared" si="1"/>
        <v>973.0856399999999</v>
      </c>
      <c r="J41" s="76"/>
      <c r="L41" s="71">
        <f t="shared" si="0"/>
        <v>131.67599999999999</v>
      </c>
    </row>
    <row r="42" spans="1:12" s="33" customFormat="1" ht="19.2" x14ac:dyDescent="0.4">
      <c r="A42" s="17">
        <v>4</v>
      </c>
      <c r="B42" s="27" t="s">
        <v>30</v>
      </c>
      <c r="C42" s="27" t="s">
        <v>31</v>
      </c>
      <c r="D42" s="31" t="s">
        <v>156</v>
      </c>
      <c r="E42" s="31" t="s">
        <v>157</v>
      </c>
      <c r="F42" s="31" t="s">
        <v>93</v>
      </c>
      <c r="G42" s="30">
        <v>1.419</v>
      </c>
      <c r="H42" s="22">
        <f t="shared" si="1"/>
        <v>63.145499999999998</v>
      </c>
      <c r="J42" s="76"/>
      <c r="L42" s="71">
        <f t="shared" si="0"/>
        <v>1.419</v>
      </c>
    </row>
    <row r="43" spans="1:12" s="33" customFormat="1" x14ac:dyDescent="0.4">
      <c r="A43" s="17">
        <v>5</v>
      </c>
      <c r="B43" s="27" t="s">
        <v>32</v>
      </c>
      <c r="C43" s="27" t="s">
        <v>33</v>
      </c>
      <c r="D43" s="31"/>
      <c r="E43" s="31"/>
      <c r="F43" s="31"/>
      <c r="G43" s="30"/>
      <c r="H43" s="22"/>
      <c r="J43" s="76"/>
      <c r="L43" s="71">
        <f t="shared" si="0"/>
        <v>0</v>
      </c>
    </row>
    <row r="44" spans="1:12" s="33" customFormat="1" x14ac:dyDescent="0.4">
      <c r="A44" s="17">
        <v>6</v>
      </c>
      <c r="B44" s="27" t="s">
        <v>34</v>
      </c>
      <c r="C44" s="27" t="s">
        <v>35</v>
      </c>
      <c r="D44" s="31" t="s">
        <v>186</v>
      </c>
      <c r="E44" s="31" t="s">
        <v>185</v>
      </c>
      <c r="F44" s="31" t="s">
        <v>177</v>
      </c>
      <c r="G44" s="30">
        <v>0.47899999999999998</v>
      </c>
      <c r="H44" s="22">
        <f t="shared" si="1"/>
        <v>124.92798999999999</v>
      </c>
      <c r="J44" s="76"/>
      <c r="L44" s="71">
        <f t="shared" si="0"/>
        <v>0.47899999999999998</v>
      </c>
    </row>
    <row r="45" spans="1:12" s="33" customFormat="1" x14ac:dyDescent="0.4">
      <c r="A45" s="17">
        <v>7</v>
      </c>
      <c r="B45" s="27" t="s">
        <v>36</v>
      </c>
      <c r="C45" s="27" t="s">
        <v>37</v>
      </c>
      <c r="D45" s="31" t="s">
        <v>186</v>
      </c>
      <c r="E45" s="31" t="s">
        <v>185</v>
      </c>
      <c r="F45" s="31" t="s">
        <v>178</v>
      </c>
      <c r="G45" s="30">
        <v>0.53</v>
      </c>
      <c r="H45" s="22">
        <f t="shared" si="1"/>
        <v>93.16340000000001</v>
      </c>
      <c r="J45" s="76"/>
      <c r="L45" s="71">
        <f t="shared" si="0"/>
        <v>0.53</v>
      </c>
    </row>
    <row r="46" spans="1:12" s="33" customFormat="1" x14ac:dyDescent="0.4">
      <c r="A46" s="17">
        <v>8</v>
      </c>
      <c r="B46" s="27" t="s">
        <v>38</v>
      </c>
      <c r="C46" s="27" t="s">
        <v>39</v>
      </c>
      <c r="D46" s="31" t="s">
        <v>186</v>
      </c>
      <c r="E46" s="31" t="s">
        <v>185</v>
      </c>
      <c r="F46" s="31" t="s">
        <v>179</v>
      </c>
      <c r="G46" s="30">
        <v>0.47899999999999998</v>
      </c>
      <c r="H46" s="22">
        <f t="shared" si="1"/>
        <v>118.11181999999999</v>
      </c>
      <c r="J46" s="76"/>
      <c r="L46" s="71">
        <f t="shared" si="0"/>
        <v>0.47899999999999998</v>
      </c>
    </row>
    <row r="47" spans="1:12" s="33" customFormat="1" x14ac:dyDescent="0.4">
      <c r="A47" s="17">
        <v>9</v>
      </c>
      <c r="B47" s="27" t="s">
        <v>40</v>
      </c>
      <c r="C47" s="27" t="s">
        <v>41</v>
      </c>
      <c r="D47" s="31" t="s">
        <v>186</v>
      </c>
      <c r="E47" s="31" t="s">
        <v>185</v>
      </c>
      <c r="F47" s="31" t="s">
        <v>180</v>
      </c>
      <c r="G47" s="30">
        <v>0.47899999999999998</v>
      </c>
      <c r="H47" s="22">
        <f t="shared" si="1"/>
        <v>151.42626999999999</v>
      </c>
      <c r="J47" s="76"/>
      <c r="L47" s="71">
        <f t="shared" si="0"/>
        <v>0.47899999999999998</v>
      </c>
    </row>
    <row r="48" spans="1:12" s="33" customFormat="1" x14ac:dyDescent="0.4">
      <c r="A48" s="17">
        <v>10</v>
      </c>
      <c r="B48" s="55" t="s">
        <v>42</v>
      </c>
      <c r="C48" s="55" t="s">
        <v>43</v>
      </c>
      <c r="D48" s="31"/>
      <c r="E48" s="31"/>
      <c r="F48" s="31"/>
      <c r="G48" s="30"/>
      <c r="H48" s="22"/>
      <c r="J48" s="76"/>
      <c r="L48" s="71">
        <f t="shared" si="0"/>
        <v>0</v>
      </c>
    </row>
    <row r="49" spans="1:12" s="33" customFormat="1" x14ac:dyDescent="0.4">
      <c r="A49" s="17">
        <v>11</v>
      </c>
      <c r="B49" s="27" t="s">
        <v>44</v>
      </c>
      <c r="C49" s="27" t="s">
        <v>45</v>
      </c>
      <c r="D49" s="31" t="s">
        <v>186</v>
      </c>
      <c r="E49" s="31" t="s">
        <v>185</v>
      </c>
      <c r="F49" s="31" t="s">
        <v>181</v>
      </c>
      <c r="G49" s="30">
        <v>1.083</v>
      </c>
      <c r="H49" s="22">
        <f t="shared" si="1"/>
        <v>1424.59986</v>
      </c>
      <c r="J49" s="76"/>
      <c r="L49" s="71">
        <f t="shared" si="0"/>
        <v>1.083</v>
      </c>
    </row>
    <row r="50" spans="1:12" s="33" customFormat="1" x14ac:dyDescent="0.4">
      <c r="A50" s="17">
        <v>12</v>
      </c>
      <c r="B50" s="27" t="s">
        <v>46</v>
      </c>
      <c r="C50" s="27" t="s">
        <v>47</v>
      </c>
      <c r="D50" s="31" t="s">
        <v>186</v>
      </c>
      <c r="E50" s="31" t="s">
        <v>185</v>
      </c>
      <c r="F50" s="31" t="s">
        <v>182</v>
      </c>
      <c r="G50" s="30">
        <v>1.083</v>
      </c>
      <c r="H50" s="22">
        <f t="shared" si="1"/>
        <v>1098.2702999999999</v>
      </c>
      <c r="J50" s="76"/>
      <c r="L50" s="71">
        <f t="shared" si="0"/>
        <v>1.083</v>
      </c>
    </row>
    <row r="51" spans="1:12" s="33" customFormat="1" x14ac:dyDescent="0.4">
      <c r="A51" s="17">
        <v>13</v>
      </c>
      <c r="B51" s="27" t="s">
        <v>48</v>
      </c>
      <c r="C51" s="27" t="s">
        <v>49</v>
      </c>
      <c r="D51" s="31" t="s">
        <v>186</v>
      </c>
      <c r="E51" s="31" t="s">
        <v>185</v>
      </c>
      <c r="F51" s="31" t="s">
        <v>183</v>
      </c>
      <c r="G51" s="30">
        <v>1.083</v>
      </c>
      <c r="H51" s="22">
        <f t="shared" si="1"/>
        <v>496.19810999999999</v>
      </c>
      <c r="J51" s="76"/>
      <c r="L51" s="71">
        <f t="shared" si="0"/>
        <v>1.083</v>
      </c>
    </row>
    <row r="52" spans="1:12" s="33" customFormat="1" x14ac:dyDescent="0.4">
      <c r="A52" s="17">
        <v>14</v>
      </c>
      <c r="B52" s="27" t="s">
        <v>50</v>
      </c>
      <c r="C52" s="27" t="s">
        <v>51</v>
      </c>
      <c r="D52" s="31" t="s">
        <v>186</v>
      </c>
      <c r="E52" s="31" t="s">
        <v>185</v>
      </c>
      <c r="F52" s="31" t="s">
        <v>184</v>
      </c>
      <c r="G52" s="30">
        <v>1.083</v>
      </c>
      <c r="H52" s="22">
        <f t="shared" si="1"/>
        <v>1803.7906499999999</v>
      </c>
      <c r="J52" s="76"/>
      <c r="L52" s="71">
        <f t="shared" si="0"/>
        <v>1.083</v>
      </c>
    </row>
    <row r="53" spans="1:12" s="33" customFormat="1" ht="34.799999999999997" x14ac:dyDescent="0.4">
      <c r="A53" s="17">
        <v>15</v>
      </c>
      <c r="B53" s="27" t="s">
        <v>52</v>
      </c>
      <c r="C53" s="27" t="s">
        <v>53</v>
      </c>
      <c r="D53" s="31" t="s">
        <v>165</v>
      </c>
      <c r="E53" s="31" t="s">
        <v>166</v>
      </c>
      <c r="F53" s="31" t="s">
        <v>94</v>
      </c>
      <c r="G53" s="30">
        <v>7.5730000000000004</v>
      </c>
      <c r="H53" s="22">
        <f t="shared" si="1"/>
        <v>47.179790000000004</v>
      </c>
      <c r="J53" s="76"/>
      <c r="L53" s="71">
        <f t="shared" si="0"/>
        <v>7.5730000000000004</v>
      </c>
    </row>
    <row r="54" spans="1:12" s="33" customFormat="1" ht="52.2" x14ac:dyDescent="0.4">
      <c r="A54" s="17">
        <v>16</v>
      </c>
      <c r="B54" s="27" t="s">
        <v>167</v>
      </c>
      <c r="C54" s="27" t="s">
        <v>54</v>
      </c>
      <c r="D54" s="31" t="s">
        <v>165</v>
      </c>
      <c r="E54" s="31" t="s">
        <v>166</v>
      </c>
      <c r="F54" s="31" t="s">
        <v>95</v>
      </c>
      <c r="G54" s="30">
        <v>2.4039999999999999</v>
      </c>
      <c r="H54" s="22">
        <f t="shared" si="1"/>
        <v>44.930759999999999</v>
      </c>
      <c r="J54" s="76"/>
      <c r="L54" s="71">
        <f t="shared" si="0"/>
        <v>2.4039999999999999</v>
      </c>
    </row>
    <row r="55" spans="1:12" s="33" customFormat="1" ht="19.2" x14ac:dyDescent="0.4">
      <c r="A55" s="17">
        <v>17</v>
      </c>
      <c r="B55" s="27" t="s">
        <v>55</v>
      </c>
      <c r="C55" s="27" t="s">
        <v>8</v>
      </c>
      <c r="D55" s="31" t="s">
        <v>165</v>
      </c>
      <c r="E55" s="31" t="s">
        <v>166</v>
      </c>
      <c r="F55" s="31" t="s">
        <v>94</v>
      </c>
      <c r="G55" s="30">
        <v>2.5920000000000001</v>
      </c>
      <c r="H55" s="22">
        <f t="shared" si="1"/>
        <v>16.148160000000001</v>
      </c>
      <c r="J55" s="76"/>
      <c r="L55" s="71">
        <f t="shared" si="0"/>
        <v>2.5920000000000001</v>
      </c>
    </row>
    <row r="56" spans="1:12" s="33" customFormat="1" x14ac:dyDescent="0.4">
      <c r="A56" s="17"/>
      <c r="B56" s="56" t="s">
        <v>125</v>
      </c>
      <c r="C56" s="57" t="s">
        <v>124</v>
      </c>
      <c r="D56" s="57"/>
      <c r="E56" s="30"/>
      <c r="F56" s="58"/>
      <c r="G56" s="30"/>
      <c r="H56" s="22"/>
      <c r="I56" s="77">
        <f>SUM(H57:H66)</f>
        <v>16353.524400000002</v>
      </c>
      <c r="J56" s="75">
        <v>16353.38953750596</v>
      </c>
      <c r="L56" s="71">
        <f t="shared" si="0"/>
        <v>0</v>
      </c>
    </row>
    <row r="57" spans="1:12" s="33" customFormat="1" ht="34.799999999999997" x14ac:dyDescent="0.4">
      <c r="A57" s="17">
        <v>1</v>
      </c>
      <c r="B57" s="28" t="s">
        <v>97</v>
      </c>
      <c r="C57" s="28" t="s">
        <v>96</v>
      </c>
      <c r="D57" s="29" t="s">
        <v>20</v>
      </c>
      <c r="E57" s="30" t="s">
        <v>11</v>
      </c>
      <c r="F57" s="58" t="s">
        <v>98</v>
      </c>
      <c r="G57" s="30">
        <v>1.718</v>
      </c>
      <c r="H57" s="22">
        <f t="shared" si="1"/>
        <v>51.54</v>
      </c>
      <c r="J57" s="75"/>
      <c r="L57" s="71">
        <f t="shared" si="0"/>
        <v>1.718</v>
      </c>
    </row>
    <row r="58" spans="1:12" s="33" customFormat="1" ht="34.799999999999997" x14ac:dyDescent="0.4">
      <c r="A58" s="17">
        <v>2</v>
      </c>
      <c r="B58" s="28" t="s">
        <v>105</v>
      </c>
      <c r="C58" s="28" t="s">
        <v>104</v>
      </c>
      <c r="D58" s="31" t="s">
        <v>156</v>
      </c>
      <c r="E58" s="31" t="s">
        <v>157</v>
      </c>
      <c r="F58" s="58" t="s">
        <v>106</v>
      </c>
      <c r="G58" s="30">
        <v>0.746</v>
      </c>
      <c r="H58" s="22">
        <f t="shared" si="1"/>
        <v>104.44</v>
      </c>
      <c r="J58" s="75"/>
      <c r="L58" s="71">
        <f t="shared" si="0"/>
        <v>0.746</v>
      </c>
    </row>
    <row r="59" spans="1:12" s="33" customFormat="1" ht="34.799999999999997" x14ac:dyDescent="0.4">
      <c r="A59" s="17">
        <v>2</v>
      </c>
      <c r="B59" s="28" t="s">
        <v>108</v>
      </c>
      <c r="C59" s="28" t="s">
        <v>107</v>
      </c>
      <c r="D59" s="31" t="s">
        <v>156</v>
      </c>
      <c r="E59" s="31" t="s">
        <v>157</v>
      </c>
      <c r="F59" s="58" t="s">
        <v>98</v>
      </c>
      <c r="G59" s="30">
        <v>0.746</v>
      </c>
      <c r="H59" s="22">
        <f t="shared" si="1"/>
        <v>22.38</v>
      </c>
      <c r="J59" s="75"/>
      <c r="L59" s="71">
        <f t="shared" si="0"/>
        <v>0.746</v>
      </c>
    </row>
    <row r="60" spans="1:12" s="33" customFormat="1" ht="54" x14ac:dyDescent="0.4">
      <c r="A60" s="17">
        <v>2</v>
      </c>
      <c r="B60" s="28" t="s">
        <v>109</v>
      </c>
      <c r="C60" s="28" t="s">
        <v>168</v>
      </c>
      <c r="D60" s="31" t="s">
        <v>156</v>
      </c>
      <c r="E60" s="31" t="s">
        <v>157</v>
      </c>
      <c r="F60" s="58" t="s">
        <v>175</v>
      </c>
      <c r="G60" s="30">
        <v>0.19400000000000001</v>
      </c>
      <c r="H60" s="22">
        <f t="shared" si="1"/>
        <v>3.88</v>
      </c>
      <c r="J60" s="75"/>
      <c r="L60" s="71">
        <f t="shared" si="0"/>
        <v>0.19400000000000001</v>
      </c>
    </row>
    <row r="61" spans="1:12" s="33" customFormat="1" ht="34.799999999999997" x14ac:dyDescent="0.4">
      <c r="A61" s="17">
        <v>5</v>
      </c>
      <c r="B61" s="28" t="s">
        <v>73</v>
      </c>
      <c r="C61" s="28" t="s">
        <v>72</v>
      </c>
      <c r="D61" s="29" t="s">
        <v>20</v>
      </c>
      <c r="E61" s="30" t="s">
        <v>11</v>
      </c>
      <c r="F61" s="58" t="s">
        <v>99</v>
      </c>
      <c r="G61" s="30">
        <v>1.718</v>
      </c>
      <c r="H61" s="22">
        <f t="shared" si="1"/>
        <v>584.12</v>
      </c>
      <c r="J61" s="75"/>
      <c r="L61" s="71">
        <f t="shared" si="0"/>
        <v>1.718</v>
      </c>
    </row>
    <row r="62" spans="1:12" s="33" customFormat="1" ht="55.8" x14ac:dyDescent="0.4">
      <c r="A62" s="17">
        <v>6</v>
      </c>
      <c r="B62" s="28" t="s">
        <v>169</v>
      </c>
      <c r="C62" s="28" t="s">
        <v>170</v>
      </c>
      <c r="D62" s="29" t="s">
        <v>20</v>
      </c>
      <c r="E62" s="30" t="s">
        <v>11</v>
      </c>
      <c r="F62" s="58" t="s">
        <v>100</v>
      </c>
      <c r="G62" s="30">
        <v>16.968</v>
      </c>
      <c r="H62" s="22">
        <f t="shared" si="1"/>
        <v>8214.2088000000003</v>
      </c>
      <c r="J62" s="75"/>
      <c r="L62" s="71">
        <f t="shared" si="0"/>
        <v>16.968</v>
      </c>
    </row>
    <row r="63" spans="1:12" s="33" customFormat="1" ht="73.2" x14ac:dyDescent="0.4">
      <c r="A63" s="17">
        <v>7</v>
      </c>
      <c r="B63" s="28" t="s">
        <v>171</v>
      </c>
      <c r="C63" s="28" t="s">
        <v>172</v>
      </c>
      <c r="D63" s="29" t="s">
        <v>20</v>
      </c>
      <c r="E63" s="30" t="s">
        <v>11</v>
      </c>
      <c r="F63" s="58" t="s">
        <v>101</v>
      </c>
      <c r="G63" s="30">
        <v>8.4390000000000001</v>
      </c>
      <c r="H63" s="22">
        <f t="shared" si="1"/>
        <v>859.93410000000006</v>
      </c>
      <c r="J63" s="75"/>
      <c r="L63" s="71">
        <f t="shared" si="0"/>
        <v>8.4390000000000001</v>
      </c>
    </row>
    <row r="64" spans="1:12" s="33" customFormat="1" ht="73.2" x14ac:dyDescent="0.4">
      <c r="A64" s="43">
        <v>8</v>
      </c>
      <c r="B64" s="28" t="s">
        <v>173</v>
      </c>
      <c r="C64" s="28" t="s">
        <v>174</v>
      </c>
      <c r="D64" s="29" t="s">
        <v>13</v>
      </c>
      <c r="E64" s="30" t="s">
        <v>11</v>
      </c>
      <c r="F64" s="59" t="s">
        <v>102</v>
      </c>
      <c r="G64" s="42">
        <v>8.4390000000000001</v>
      </c>
      <c r="H64" s="22">
        <f t="shared" si="1"/>
        <v>312.24299999999999</v>
      </c>
      <c r="J64" s="75"/>
      <c r="L64" s="71">
        <f t="shared" si="0"/>
        <v>8.4390000000000001</v>
      </c>
    </row>
    <row r="65" spans="1:12" s="33" customFormat="1" ht="19.2" x14ac:dyDescent="0.4">
      <c r="A65" s="17">
        <v>9</v>
      </c>
      <c r="B65" s="28" t="s">
        <v>67</v>
      </c>
      <c r="C65" s="28" t="s">
        <v>68</v>
      </c>
      <c r="D65" s="29" t="s">
        <v>156</v>
      </c>
      <c r="E65" s="29" t="s">
        <v>157</v>
      </c>
      <c r="F65" s="58" t="s">
        <v>103</v>
      </c>
      <c r="G65" s="30">
        <v>9.6359999999999992</v>
      </c>
      <c r="H65" s="22">
        <f t="shared" si="1"/>
        <v>4839.6809999999996</v>
      </c>
      <c r="J65" s="75"/>
      <c r="L65" s="71">
        <f t="shared" si="0"/>
        <v>9.6359999999999992</v>
      </c>
    </row>
    <row r="66" spans="1:12" s="33" customFormat="1" ht="34.799999999999997" x14ac:dyDescent="0.4">
      <c r="A66" s="17">
        <v>10</v>
      </c>
      <c r="B66" s="28" t="s">
        <v>70</v>
      </c>
      <c r="C66" s="28" t="s">
        <v>69</v>
      </c>
      <c r="D66" s="29" t="s">
        <v>156</v>
      </c>
      <c r="E66" s="29" t="s">
        <v>157</v>
      </c>
      <c r="F66" s="58" t="s">
        <v>103</v>
      </c>
      <c r="G66" s="30">
        <v>2.71</v>
      </c>
      <c r="H66" s="22">
        <f t="shared" si="1"/>
        <v>1361.0975000000001</v>
      </c>
      <c r="J66" s="75"/>
      <c r="L66" s="71">
        <f t="shared" si="0"/>
        <v>2.71</v>
      </c>
    </row>
    <row r="67" spans="1:12" s="61" customFormat="1" x14ac:dyDescent="0.4">
      <c r="A67" s="17"/>
      <c r="B67" s="60" t="s">
        <v>127</v>
      </c>
      <c r="C67" s="40" t="s">
        <v>126</v>
      </c>
      <c r="D67" s="34"/>
      <c r="E67" s="3"/>
      <c r="F67" s="3"/>
      <c r="G67" s="3"/>
      <c r="H67" s="22"/>
      <c r="I67" s="78">
        <f>SUM(H68:H73)</f>
        <v>119.27691999999999</v>
      </c>
      <c r="J67" s="75">
        <v>119.27897099944205</v>
      </c>
      <c r="L67" s="71">
        <f t="shared" si="0"/>
        <v>0</v>
      </c>
    </row>
    <row r="68" spans="1:12" s="61" customFormat="1" ht="34.799999999999997" x14ac:dyDescent="0.4">
      <c r="A68" s="15">
        <v>1</v>
      </c>
      <c r="B68" s="23" t="s">
        <v>132</v>
      </c>
      <c r="C68" s="23" t="s">
        <v>131</v>
      </c>
      <c r="D68" s="34" t="s">
        <v>156</v>
      </c>
      <c r="E68" s="34" t="s">
        <v>157</v>
      </c>
      <c r="F68" s="3">
        <v>5.3</v>
      </c>
      <c r="G68" s="34">
        <v>10.987</v>
      </c>
      <c r="H68" s="22">
        <f t="shared" si="1"/>
        <v>58.231099999999998</v>
      </c>
      <c r="J68" s="75"/>
      <c r="L68" s="71">
        <f t="shared" si="0"/>
        <v>10.987</v>
      </c>
    </row>
    <row r="69" spans="1:12" s="35" customFormat="1" x14ac:dyDescent="0.4">
      <c r="A69" s="17"/>
      <c r="B69" s="40" t="s">
        <v>128</v>
      </c>
      <c r="C69" s="40" t="s">
        <v>129</v>
      </c>
      <c r="D69" s="34"/>
      <c r="E69" s="3"/>
      <c r="F69" s="22"/>
      <c r="G69" s="3"/>
      <c r="H69" s="22"/>
      <c r="J69" s="75"/>
      <c r="L69" s="71">
        <f t="shared" si="0"/>
        <v>0</v>
      </c>
    </row>
    <row r="70" spans="1:12" s="35" customFormat="1" ht="34.799999999999997" x14ac:dyDescent="0.4">
      <c r="A70" s="17">
        <v>1</v>
      </c>
      <c r="B70" s="23" t="s">
        <v>56</v>
      </c>
      <c r="C70" s="23" t="s">
        <v>57</v>
      </c>
      <c r="D70" s="34"/>
      <c r="E70" s="34"/>
      <c r="F70" s="22"/>
      <c r="G70" s="3"/>
      <c r="H70" s="22"/>
      <c r="J70" s="75"/>
      <c r="L70" s="71">
        <f t="shared" si="0"/>
        <v>0</v>
      </c>
    </row>
    <row r="71" spans="1:12" s="33" customFormat="1" x14ac:dyDescent="0.4">
      <c r="A71" s="17">
        <v>2</v>
      </c>
      <c r="B71" s="23" t="s">
        <v>4</v>
      </c>
      <c r="C71" s="23" t="s">
        <v>5</v>
      </c>
      <c r="D71" s="34" t="s">
        <v>2</v>
      </c>
      <c r="E71" s="34" t="s">
        <v>3</v>
      </c>
      <c r="F71" s="22" t="s">
        <v>65</v>
      </c>
      <c r="G71" s="3">
        <v>32.624000000000002</v>
      </c>
      <c r="H71" s="22">
        <f t="shared" ref="H70:H73" si="2">G71*F71</f>
        <v>32.624000000000002</v>
      </c>
      <c r="J71" s="75"/>
      <c r="L71" s="71">
        <f t="shared" si="0"/>
        <v>32.624000000000002</v>
      </c>
    </row>
    <row r="72" spans="1:12" s="35" customFormat="1" x14ac:dyDescent="0.4">
      <c r="A72" s="17">
        <v>3</v>
      </c>
      <c r="B72" s="62" t="s">
        <v>58</v>
      </c>
      <c r="C72" s="62" t="s">
        <v>59</v>
      </c>
      <c r="D72" s="29" t="s">
        <v>13</v>
      </c>
      <c r="E72" s="30" t="s">
        <v>11</v>
      </c>
      <c r="F72" s="22" t="s">
        <v>187</v>
      </c>
      <c r="G72" s="3">
        <v>6.4050000000000002</v>
      </c>
      <c r="H72" s="22">
        <f t="shared" si="2"/>
        <v>22.4175</v>
      </c>
      <c r="J72" s="75"/>
      <c r="L72" s="71">
        <f t="shared" si="0"/>
        <v>6.4050000000000002</v>
      </c>
    </row>
    <row r="73" spans="1:12" s="35" customFormat="1" ht="19.2" x14ac:dyDescent="0.4">
      <c r="A73" s="17">
        <v>4</v>
      </c>
      <c r="B73" s="62" t="s">
        <v>60</v>
      </c>
      <c r="C73" s="62" t="s">
        <v>6</v>
      </c>
      <c r="D73" s="34" t="s">
        <v>165</v>
      </c>
      <c r="E73" s="3" t="s">
        <v>166</v>
      </c>
      <c r="F73" s="22" t="s">
        <v>66</v>
      </c>
      <c r="G73" s="3">
        <v>57.183999999999997</v>
      </c>
      <c r="H73" s="22">
        <f t="shared" si="2"/>
        <v>6.0043199999999999</v>
      </c>
      <c r="J73" s="75"/>
      <c r="L73" s="71">
        <f t="shared" ref="L73:L74" si="3">ROUND(G73,3)</f>
        <v>57.183999999999997</v>
      </c>
    </row>
    <row r="74" spans="1:12" s="35" customFormat="1" ht="40.799999999999997" customHeight="1" x14ac:dyDescent="0.4">
      <c r="A74" s="63" t="s">
        <v>135</v>
      </c>
      <c r="B74" s="64"/>
      <c r="C74" s="64"/>
      <c r="D74" s="64"/>
      <c r="E74" s="64"/>
      <c r="F74" s="64"/>
      <c r="G74" s="64"/>
      <c r="H74" s="65">
        <f>SUM(H8:H73)</f>
        <v>46335.061589999998</v>
      </c>
      <c r="L74" s="71">
        <f t="shared" si="3"/>
        <v>0</v>
      </c>
    </row>
    <row r="75" spans="1:12" ht="20.100000000000001" customHeight="1" x14ac:dyDescent="0.3">
      <c r="A75" s="5"/>
      <c r="B75" s="6"/>
      <c r="C75" s="66"/>
      <c r="D75" s="66"/>
      <c r="E75" s="66"/>
      <c r="F75" s="66"/>
      <c r="G75" s="6"/>
    </row>
    <row r="76" spans="1:12" ht="20.100000000000001" customHeight="1" x14ac:dyDescent="0.3">
      <c r="A76" s="5"/>
      <c r="B76" s="6"/>
      <c r="C76" s="67"/>
      <c r="D76" s="7"/>
      <c r="E76" s="7"/>
      <c r="F76" s="67"/>
      <c r="G76" s="67"/>
    </row>
    <row r="77" spans="1:12" ht="20.100000000000001" customHeight="1" x14ac:dyDescent="0.3">
      <c r="A77" s="5"/>
      <c r="B77" s="6"/>
      <c r="C77" s="10" t="s">
        <v>136</v>
      </c>
      <c r="D77" s="10"/>
      <c r="E77" s="10"/>
      <c r="F77" s="10"/>
      <c r="G77" s="10"/>
    </row>
    <row r="78" spans="1:12" ht="20.100000000000001" customHeight="1" x14ac:dyDescent="0.3">
      <c r="A78" s="5"/>
      <c r="B78" s="6"/>
      <c r="C78" s="6"/>
      <c r="D78" s="7"/>
      <c r="E78" s="7"/>
      <c r="F78" s="6"/>
      <c r="G78" s="6"/>
    </row>
    <row r="79" spans="1:12" ht="20.100000000000001" customHeight="1" x14ac:dyDescent="0.3">
      <c r="G79" s="79">
        <f>H79-H74</f>
        <v>5.1779753266600892E-4</v>
      </c>
      <c r="H79" s="70">
        <v>46335.06210779753</v>
      </c>
    </row>
    <row r="80" spans="1:12" ht="20.100000000000001" customHeight="1" x14ac:dyDescent="0.3"/>
    <row r="81" ht="20.100000000000001" customHeight="1" x14ac:dyDescent="0.3"/>
    <row r="82" ht="20.100000000000001" customHeight="1" x14ac:dyDescent="0.3"/>
    <row r="83" ht="20.100000000000001" customHeight="1" x14ac:dyDescent="0.3"/>
    <row r="84" ht="20.100000000000001" customHeight="1" x14ac:dyDescent="0.3"/>
    <row r="85" ht="20.100000000000001" customHeight="1" x14ac:dyDescent="0.3"/>
    <row r="86" ht="20.100000000000001" customHeight="1" x14ac:dyDescent="0.3"/>
    <row r="87" ht="20.100000000000001" customHeight="1" x14ac:dyDescent="0.3"/>
    <row r="88" ht="20.100000000000001" customHeight="1" x14ac:dyDescent="0.3"/>
    <row r="89" ht="20.100000000000001" customHeight="1" x14ac:dyDescent="0.3"/>
    <row r="90" ht="20.100000000000001" customHeight="1" x14ac:dyDescent="0.3"/>
    <row r="91" ht="20.100000000000001" customHeight="1" x14ac:dyDescent="0.3"/>
    <row r="92" ht="20.100000000000001" customHeight="1" x14ac:dyDescent="0.3"/>
    <row r="93" ht="20.100000000000001" customHeight="1" x14ac:dyDescent="0.3"/>
    <row r="94" ht="20.100000000000001" customHeight="1" x14ac:dyDescent="0.3"/>
    <row r="95" ht="20.100000000000001" customHeight="1" x14ac:dyDescent="0.3"/>
    <row r="96" ht="20.100000000000001" customHeight="1" x14ac:dyDescent="0.3"/>
    <row r="97" ht="20.100000000000001" customHeight="1" x14ac:dyDescent="0.3"/>
    <row r="98" ht="20.100000000000001" customHeight="1" x14ac:dyDescent="0.3"/>
    <row r="99" ht="20.100000000000001" customHeight="1" x14ac:dyDescent="0.3"/>
    <row r="100" ht="20.100000000000001" customHeight="1" x14ac:dyDescent="0.3"/>
    <row r="101" ht="20.100000000000001" customHeight="1" x14ac:dyDescent="0.3"/>
    <row r="102" ht="20.100000000000001" customHeight="1" x14ac:dyDescent="0.3"/>
    <row r="103" ht="20.100000000000001" customHeight="1" x14ac:dyDescent="0.3"/>
    <row r="104" ht="20.100000000000001" customHeight="1" x14ac:dyDescent="0.3"/>
    <row r="105" ht="20.100000000000001" customHeight="1" x14ac:dyDescent="0.3"/>
    <row r="106" ht="20.100000000000001" customHeight="1" x14ac:dyDescent="0.3"/>
    <row r="107" ht="20.100000000000001" customHeight="1" x14ac:dyDescent="0.3"/>
    <row r="108" ht="20.100000000000001" customHeight="1" x14ac:dyDescent="0.3"/>
    <row r="109" ht="20.100000000000001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0.100000000000001" customHeight="1" x14ac:dyDescent="0.3"/>
    <row r="120" ht="20.100000000000001" customHeight="1" x14ac:dyDescent="0.3"/>
    <row r="121" ht="20.100000000000001" customHeight="1" x14ac:dyDescent="0.3"/>
    <row r="122" ht="20.100000000000001" customHeight="1" x14ac:dyDescent="0.3"/>
    <row r="123" ht="20.100000000000001" customHeight="1" x14ac:dyDescent="0.3"/>
    <row r="124" ht="20.100000000000001" customHeight="1" x14ac:dyDescent="0.3"/>
    <row r="125" ht="20.100000000000001" customHeight="1" x14ac:dyDescent="0.3"/>
    <row r="126" ht="20.100000000000001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  <row r="229" ht="20.100000000000001" customHeight="1" x14ac:dyDescent="0.3"/>
    <row r="230" ht="20.100000000000001" customHeight="1" x14ac:dyDescent="0.3"/>
    <row r="231" ht="20.100000000000001" customHeight="1" x14ac:dyDescent="0.3"/>
    <row r="232" ht="20.100000000000001" customHeight="1" x14ac:dyDescent="0.3"/>
    <row r="233" ht="20.100000000000001" customHeight="1" x14ac:dyDescent="0.3"/>
    <row r="234" ht="20.100000000000001" customHeight="1" x14ac:dyDescent="0.3"/>
    <row r="235" ht="20.100000000000001" customHeight="1" x14ac:dyDescent="0.3"/>
    <row r="236" ht="20.100000000000001" customHeight="1" x14ac:dyDescent="0.3"/>
    <row r="237" ht="20.100000000000001" customHeight="1" x14ac:dyDescent="0.3"/>
    <row r="238" ht="20.100000000000001" customHeight="1" x14ac:dyDescent="0.3"/>
    <row r="239" ht="20.100000000000001" customHeight="1" x14ac:dyDescent="0.3"/>
    <row r="240" ht="20.100000000000001" customHeight="1" x14ac:dyDescent="0.3"/>
    <row r="241" ht="20.100000000000001" customHeight="1" x14ac:dyDescent="0.3"/>
    <row r="242" ht="20.100000000000001" customHeight="1" x14ac:dyDescent="0.3"/>
    <row r="243" ht="20.100000000000001" customHeight="1" x14ac:dyDescent="0.3"/>
    <row r="244" ht="20.100000000000001" customHeight="1" x14ac:dyDescent="0.3"/>
    <row r="245" ht="20.100000000000001" customHeight="1" x14ac:dyDescent="0.3"/>
    <row r="246" ht="20.100000000000001" customHeight="1" x14ac:dyDescent="0.3"/>
    <row r="247" ht="20.100000000000001" customHeight="1" x14ac:dyDescent="0.3"/>
    <row r="248" ht="20.100000000000001" customHeight="1" x14ac:dyDescent="0.3"/>
    <row r="249" ht="20.100000000000001" customHeight="1" x14ac:dyDescent="0.3"/>
    <row r="250" ht="20.100000000000001" customHeight="1" x14ac:dyDescent="0.3"/>
    <row r="251" ht="20.100000000000001" customHeight="1" x14ac:dyDescent="0.3"/>
    <row r="252" ht="20.100000000000001" customHeight="1" x14ac:dyDescent="0.3"/>
    <row r="253" ht="20.100000000000001" customHeight="1" x14ac:dyDescent="0.3"/>
    <row r="254" ht="20.100000000000001" customHeight="1" x14ac:dyDescent="0.3"/>
    <row r="255" ht="20.100000000000001" customHeight="1" x14ac:dyDescent="0.3"/>
    <row r="256" ht="20.100000000000001" customHeight="1" x14ac:dyDescent="0.3"/>
    <row r="257" ht="20.100000000000001" customHeight="1" x14ac:dyDescent="0.3"/>
    <row r="258" ht="20.100000000000001" customHeight="1" x14ac:dyDescent="0.3"/>
    <row r="259" ht="20.100000000000001" customHeight="1" x14ac:dyDescent="0.3"/>
    <row r="260" ht="20.100000000000001" customHeight="1" x14ac:dyDescent="0.3"/>
    <row r="261" ht="20.100000000000001" customHeight="1" x14ac:dyDescent="0.3"/>
    <row r="262" ht="20.100000000000001" customHeight="1" x14ac:dyDescent="0.3"/>
    <row r="263" ht="20.100000000000001" customHeight="1" x14ac:dyDescent="0.3"/>
  </sheetData>
  <mergeCells count="6">
    <mergeCell ref="A2:G2"/>
    <mergeCell ref="A4:G4"/>
    <mergeCell ref="B3:G3"/>
    <mergeCell ref="C77:G77"/>
    <mergeCell ref="C75:F75"/>
    <mergeCell ref="A74:G74"/>
  </mergeCells>
  <phoneticPr fontId="0" type="noConversion"/>
  <pageMargins left="0.7" right="0.7" top="0.75" bottom="0.75" header="0.3" footer="0.3"/>
  <pageSetup paperSize="9" scale="65" fitToHeight="0" orientation="landscape" verticalDpi="300" r:id="rId1"/>
  <rowBreaks count="1" manualBreakCount="1">
    <brk id="7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2024-11-21T15:09:56Z</cp:lastPrinted>
  <dcterms:created xsi:type="dcterms:W3CDTF">2009-04-22T11:41:30Z</dcterms:created>
  <dcterms:modified xsi:type="dcterms:W3CDTF">2024-11-21T15:10:02Z</dcterms:modified>
</cp:coreProperties>
</file>